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5266" windowWidth="7410" windowHeight="9210" activeTab="4"/>
  </bookViews>
  <sheets>
    <sheet name="evaluare" sheetId="1" r:id="rId1"/>
    <sheet name="iso" sheetId="2" r:id="rId2"/>
    <sheet name="intercomparare" sheetId="3" r:id="rId3"/>
    <sheet name="TOTAL" sheetId="4" r:id="rId4"/>
    <sheet name="TOTAL (2)" sheetId="5" r:id="rId5"/>
  </sheets>
  <definedNames/>
  <calcPr fullCalcOnLoad="1"/>
</workbook>
</file>

<file path=xl/sharedStrings.xml><?xml version="1.0" encoding="utf-8"?>
<sst xmlns="http://schemas.openxmlformats.org/spreadsheetml/2006/main" count="126" uniqueCount="39">
  <si>
    <t>SC Biomedica Group SRL</t>
  </si>
  <si>
    <t>SC Bioclinica SRL</t>
  </si>
  <si>
    <t>furnizor</t>
  </si>
  <si>
    <t>puncte</t>
  </si>
  <si>
    <t>suma</t>
  </si>
  <si>
    <t>evaluare</t>
  </si>
  <si>
    <t>TOTAL</t>
  </si>
  <si>
    <t xml:space="preserve">valoarea punctului </t>
  </si>
  <si>
    <t>intercomparare</t>
  </si>
  <si>
    <t>iso</t>
  </si>
  <si>
    <t>Criteriul de evaluare resurse</t>
  </si>
  <si>
    <t>valoarea punctului</t>
  </si>
  <si>
    <t>Criteriul de calitate - implementare a sistemului de management al calitatii</t>
  </si>
  <si>
    <t>Criteriul de calitate - participare la schemele de intercomparare laboratoare de analize medicale</t>
  </si>
  <si>
    <t>SC Medical S SRL</t>
  </si>
  <si>
    <t>Centralizator in vederea stabilirii valorii unui punct pentru</t>
  </si>
  <si>
    <t>ponderea acestui criteriu este de 50%</t>
  </si>
  <si>
    <t>Spitalul Municipal Brad</t>
  </si>
  <si>
    <t>Spitalul Judetean de Urgenta Deva</t>
  </si>
  <si>
    <t>ponderea acestui criteriu este de 50% din 50% criteriu de calitate</t>
  </si>
  <si>
    <t>ponderea acestui criteriu este de 50% din 50%</t>
  </si>
  <si>
    <t>Spitalul Municipal Orastie</t>
  </si>
  <si>
    <t>Spitalul Municipal "Dr. Alexandru Simionescu" Hunedoara</t>
  </si>
  <si>
    <t xml:space="preserve">Spitalul Orasenesc Hateg </t>
  </si>
  <si>
    <t>Spitalul General Cf Simeria</t>
  </si>
  <si>
    <t>SC Centrul de Diagnostic Armedica SRL</t>
  </si>
  <si>
    <t>SC Medical Udrea Ionascu SRL - Petrosani</t>
  </si>
  <si>
    <t>SC Medical Udrea Ionascu SRL - Lupeni</t>
  </si>
  <si>
    <t>LABORATOARE DE ANALIZE MEDICALE</t>
  </si>
  <si>
    <t>CASA DE ASIGURARI DE SANATATE A JUDETULUI HUNEDOARA</t>
  </si>
  <si>
    <t>DIRECTIA RELATII CONTRACTUALE</t>
  </si>
  <si>
    <t>ANEXA 2</t>
  </si>
  <si>
    <t>ANEXA 3</t>
  </si>
  <si>
    <t>ANEXA 4</t>
  </si>
  <si>
    <t>ANEXA 5</t>
  </si>
  <si>
    <t>SC Clinic Med Tif SRL</t>
  </si>
  <si>
    <t>Repartizarea sumei alocate laboratoarelor de anatomie patologica si neconsumate , avand in vedere incadrarea laboratoarelor in criteriile de contractare</t>
  </si>
  <si>
    <t>SC Volus Medica SRL</t>
  </si>
  <si>
    <t>Repartizarea sumei alocate laboratoarelor l.12,2022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</si>
</sst>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00"/>
    <numFmt numFmtId="182" formatCode="#,##0.0000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/>
    </xf>
    <xf numFmtId="4" fontId="1" fillId="0" borderId="30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" fontId="1" fillId="0" borderId="0" xfId="0" applyNumberFormat="1" applyFont="1" applyFill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39" xfId="0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left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9.140625" style="5" customWidth="1"/>
    <col min="2" max="2" width="48.7109375" style="5" customWidth="1"/>
    <col min="3" max="3" width="9.8515625" style="6" bestFit="1" customWidth="1"/>
    <col min="4" max="4" width="11.7109375" style="7" bestFit="1" customWidth="1"/>
    <col min="5" max="5" width="9.140625" style="5" customWidth="1"/>
    <col min="6" max="6" width="13.140625" style="5" customWidth="1"/>
    <col min="7" max="16384" width="9.140625" style="5" customWidth="1"/>
  </cols>
  <sheetData>
    <row r="1" spans="1:8" s="14" customFormat="1" ht="15.75">
      <c r="A1" s="46" t="s">
        <v>29</v>
      </c>
      <c r="E1" s="4"/>
      <c r="H1" s="47" t="s">
        <v>31</v>
      </c>
    </row>
    <row r="2" s="14" customFormat="1" ht="15.75">
      <c r="A2" s="46" t="s">
        <v>30</v>
      </c>
    </row>
    <row r="4" spans="2:4" ht="12.75">
      <c r="B4" s="76" t="s">
        <v>28</v>
      </c>
      <c r="C4" s="76"/>
      <c r="D4" s="76"/>
    </row>
    <row r="6" spans="2:4" ht="12.75">
      <c r="B6" s="75" t="s">
        <v>15</v>
      </c>
      <c r="C6" s="75"/>
      <c r="D6" s="75"/>
    </row>
    <row r="7" spans="2:4" ht="12.75">
      <c r="B7" s="75" t="s">
        <v>10</v>
      </c>
      <c r="C7" s="75"/>
      <c r="D7" s="75"/>
    </row>
    <row r="8" spans="2:4" ht="12.75">
      <c r="B8" s="75" t="s">
        <v>16</v>
      </c>
      <c r="C8" s="75"/>
      <c r="D8" s="75"/>
    </row>
    <row r="9" ht="13.5" thickBot="1"/>
    <row r="10" spans="2:4" ht="12.75">
      <c r="B10" s="69" t="s">
        <v>2</v>
      </c>
      <c r="C10" s="70" t="s">
        <v>3</v>
      </c>
      <c r="D10" s="71" t="s">
        <v>4</v>
      </c>
    </row>
    <row r="11" spans="2:7" ht="12.75">
      <c r="B11" s="20" t="s">
        <v>25</v>
      </c>
      <c r="C11" s="1">
        <f>890.04+8</f>
        <v>898.04</v>
      </c>
      <c r="D11" s="8">
        <f aca="true" t="shared" si="0" ref="D11:D24">C11*$C$28</f>
        <v>12237.503693767343</v>
      </c>
      <c r="F11" s="19"/>
      <c r="G11" s="37"/>
    </row>
    <row r="12" spans="2:7" ht="12.75">
      <c r="B12" s="20" t="s">
        <v>1</v>
      </c>
      <c r="C12" s="49">
        <v>936.5</v>
      </c>
      <c r="D12" s="8">
        <f t="shared" si="0"/>
        <v>12761.594371312098</v>
      </c>
      <c r="F12" s="19"/>
      <c r="G12" s="37"/>
    </row>
    <row r="13" spans="2:7" ht="12.75">
      <c r="B13" s="20" t="s">
        <v>0</v>
      </c>
      <c r="C13" s="49">
        <v>1370.62</v>
      </c>
      <c r="D13" s="8">
        <f t="shared" si="0"/>
        <v>18677.305368080924</v>
      </c>
      <c r="F13" s="19"/>
      <c r="G13" s="37"/>
    </row>
    <row r="14" spans="2:7" ht="12.75">
      <c r="B14" s="20" t="s">
        <v>35</v>
      </c>
      <c r="C14" s="49">
        <v>470.01</v>
      </c>
      <c r="D14" s="8">
        <f t="shared" si="0"/>
        <v>6404.7805343944465</v>
      </c>
      <c r="F14" s="19"/>
      <c r="G14" s="37"/>
    </row>
    <row r="15" spans="2:7" ht="12.75">
      <c r="B15" s="20" t="s">
        <v>14</v>
      </c>
      <c r="C15" s="49">
        <v>465.54</v>
      </c>
      <c r="D15" s="8">
        <f t="shared" si="0"/>
        <v>6343.868279359994</v>
      </c>
      <c r="F15" s="19"/>
      <c r="G15" s="37"/>
    </row>
    <row r="16" spans="2:7" ht="12.75">
      <c r="B16" s="20" t="s">
        <v>26</v>
      </c>
      <c r="C16" s="49">
        <v>535.11</v>
      </c>
      <c r="D16" s="8">
        <f t="shared" si="0"/>
        <v>7291.89189966131</v>
      </c>
      <c r="F16" s="19"/>
      <c r="G16" s="37"/>
    </row>
    <row r="17" spans="2:7" ht="12.75">
      <c r="B17" s="20" t="s">
        <v>27</v>
      </c>
      <c r="C17" s="49">
        <v>762.28</v>
      </c>
      <c r="D17" s="8">
        <f t="shared" si="0"/>
        <v>10387.515384264587</v>
      </c>
      <c r="F17" s="19"/>
      <c r="G17" s="37"/>
    </row>
    <row r="18" spans="2:7" ht="12.75">
      <c r="B18" s="20" t="s">
        <v>18</v>
      </c>
      <c r="C18" s="49">
        <f>1415.8+30</f>
        <v>1445.8</v>
      </c>
      <c r="D18" s="8">
        <f t="shared" si="0"/>
        <v>19701.775912485886</v>
      </c>
      <c r="F18" s="19"/>
      <c r="G18" s="37"/>
    </row>
    <row r="19" spans="2:7" ht="12.75">
      <c r="B19" s="20" t="s">
        <v>22</v>
      </c>
      <c r="C19" s="49">
        <v>812</v>
      </c>
      <c r="D19" s="8">
        <f t="shared" si="0"/>
        <v>11065.044986124318</v>
      </c>
      <c r="F19" s="19"/>
      <c r="G19" s="37"/>
    </row>
    <row r="20" spans="2:7" ht="12.75">
      <c r="B20" s="20" t="s">
        <v>17</v>
      </c>
      <c r="C20" s="49">
        <f>586.8+30</f>
        <v>616.8</v>
      </c>
      <c r="D20" s="8">
        <f t="shared" si="0"/>
        <v>8405.073580592954</v>
      </c>
      <c r="F20" s="19"/>
      <c r="G20" s="37"/>
    </row>
    <row r="21" spans="2:7" ht="12.75">
      <c r="B21" s="20" t="s">
        <v>21</v>
      </c>
      <c r="C21" s="49">
        <f>653.91+30-30</f>
        <v>653.91</v>
      </c>
      <c r="D21" s="8">
        <f t="shared" si="0"/>
        <v>8910.767939503143</v>
      </c>
      <c r="F21" s="19"/>
      <c r="G21" s="37"/>
    </row>
    <row r="22" spans="2:7" ht="12.75">
      <c r="B22" s="20" t="s">
        <v>23</v>
      </c>
      <c r="C22" s="49">
        <v>403.2</v>
      </c>
      <c r="D22" s="8">
        <f t="shared" si="0"/>
        <v>5494.3671655237995</v>
      </c>
      <c r="F22" s="19"/>
      <c r="G22" s="37"/>
    </row>
    <row r="23" spans="2:7" ht="12.75">
      <c r="B23" s="20" t="s">
        <v>24</v>
      </c>
      <c r="C23" s="49">
        <v>539.44</v>
      </c>
      <c r="D23" s="8">
        <f t="shared" si="0"/>
        <v>7350.896388318845</v>
      </c>
      <c r="F23" s="19"/>
      <c r="G23" s="37"/>
    </row>
    <row r="24" spans="2:7" ht="12.75">
      <c r="B24" s="20" t="s">
        <v>37</v>
      </c>
      <c r="C24" s="49">
        <v>879.41</v>
      </c>
      <c r="D24" s="8">
        <f t="shared" si="0"/>
        <v>11983.634496610328</v>
      </c>
      <c r="F24" s="19"/>
      <c r="G24" s="37"/>
    </row>
    <row r="25" spans="2:4" ht="13.5" customHeight="1" thickBot="1">
      <c r="B25" s="72" t="s">
        <v>6</v>
      </c>
      <c r="C25" s="73">
        <f>SUM(C11:C24)</f>
        <v>10788.66</v>
      </c>
      <c r="D25" s="74">
        <f>SUM(D11:D24)</f>
        <v>147016.02</v>
      </c>
    </row>
    <row r="28" spans="2:3" ht="12.75">
      <c r="B28" s="9" t="s">
        <v>7</v>
      </c>
      <c r="C28" s="10">
        <f>294032.04*50/100/C25</f>
        <v>13.626902692271328</v>
      </c>
    </row>
    <row r="30" spans="2:4" ht="12.75">
      <c r="B30" s="6"/>
      <c r="C30" s="7"/>
      <c r="D30" s="5"/>
    </row>
    <row r="31" spans="3:4" ht="12.75">
      <c r="C31" s="5"/>
      <c r="D31" s="5"/>
    </row>
    <row r="32" spans="3:4" ht="12.75">
      <c r="C32" s="5"/>
      <c r="D32" s="5"/>
    </row>
    <row r="33" spans="3:4" ht="12.75">
      <c r="C33" s="5"/>
      <c r="D33" s="5"/>
    </row>
    <row r="34" spans="3:4" ht="12.75">
      <c r="C34" s="5"/>
      <c r="D34" s="5"/>
    </row>
    <row r="35" spans="3:4" ht="12.75">
      <c r="C35" s="5"/>
      <c r="D35" s="5"/>
    </row>
    <row r="36" spans="3:4" ht="12.75">
      <c r="C36" s="5"/>
      <c r="D36" s="5"/>
    </row>
    <row r="37" spans="3:4" ht="12.75">
      <c r="C37" s="5"/>
      <c r="D37" s="5"/>
    </row>
    <row r="38" spans="3:4" ht="12.75">
      <c r="C38" s="5"/>
      <c r="D38" s="5"/>
    </row>
    <row r="39" spans="3:4" ht="12.75">
      <c r="C39" s="5"/>
      <c r="D39" s="5"/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  <row r="44" spans="3:4" ht="12.75"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</sheetData>
  <sheetProtection/>
  <mergeCells count="4">
    <mergeCell ref="B7:D7"/>
    <mergeCell ref="B8:D8"/>
    <mergeCell ref="B6:D6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9.140625" style="14" customWidth="1"/>
    <col min="2" max="2" width="48.421875" style="14" customWidth="1"/>
    <col min="3" max="3" width="11.28125" style="14" customWidth="1"/>
    <col min="4" max="4" width="12.421875" style="14" customWidth="1"/>
    <col min="5" max="5" width="9.421875" style="14" customWidth="1"/>
    <col min="6" max="6" width="11.8515625" style="14" customWidth="1"/>
    <col min="7" max="16384" width="9.140625" style="14" customWidth="1"/>
  </cols>
  <sheetData>
    <row r="1" spans="1:8" ht="15.75">
      <c r="A1" s="46" t="s">
        <v>29</v>
      </c>
      <c r="E1" s="4"/>
      <c r="G1" s="15"/>
      <c r="H1" s="47" t="s">
        <v>32</v>
      </c>
    </row>
    <row r="2" ht="15.75">
      <c r="A2" s="46" t="s">
        <v>30</v>
      </c>
    </row>
    <row r="5" spans="2:4" ht="12.75">
      <c r="B5" s="76" t="s">
        <v>28</v>
      </c>
      <c r="C5" s="76"/>
      <c r="D5" s="76"/>
    </row>
    <row r="7" spans="2:4" ht="12.75">
      <c r="B7" s="78" t="s">
        <v>15</v>
      </c>
      <c r="C7" s="78"/>
      <c r="D7" s="78"/>
    </row>
    <row r="8" spans="2:4" ht="24.75" customHeight="1">
      <c r="B8" s="77" t="s">
        <v>12</v>
      </c>
      <c r="C8" s="77"/>
      <c r="D8" s="77"/>
    </row>
    <row r="9" spans="2:4" ht="12.75">
      <c r="B9" s="78" t="s">
        <v>20</v>
      </c>
      <c r="C9" s="78"/>
      <c r="D9" s="78"/>
    </row>
    <row r="10" ht="13.5" thickBot="1"/>
    <row r="11" spans="2:4" ht="13.5" thickBot="1">
      <c r="B11" s="25" t="s">
        <v>2</v>
      </c>
      <c r="C11" s="24" t="s">
        <v>3</v>
      </c>
      <c r="D11" s="30" t="s">
        <v>4</v>
      </c>
    </row>
    <row r="12" spans="2:4" ht="12.75">
      <c r="B12" s="31" t="s">
        <v>25</v>
      </c>
      <c r="C12" s="50">
        <v>147</v>
      </c>
      <c r="D12" s="16">
        <f aca="true" t="shared" si="0" ref="D12:D25">C12*$C$29</f>
        <v>7030.369206245933</v>
      </c>
    </row>
    <row r="13" spans="2:4" ht="12.75">
      <c r="B13" s="32" t="s">
        <v>1</v>
      </c>
      <c r="C13" s="51">
        <v>136</v>
      </c>
      <c r="D13" s="17">
        <f t="shared" si="0"/>
        <v>6504.287156798959</v>
      </c>
    </row>
    <row r="14" spans="2:4" ht="12.75">
      <c r="B14" s="32" t="s">
        <v>0</v>
      </c>
      <c r="C14" s="51">
        <v>131</v>
      </c>
      <c r="D14" s="17">
        <f t="shared" si="0"/>
        <v>6265.158952504879</v>
      </c>
    </row>
    <row r="15" spans="2:4" ht="12.75">
      <c r="B15" s="20" t="s">
        <v>35</v>
      </c>
      <c r="C15" s="51">
        <v>91</v>
      </c>
      <c r="D15" s="17">
        <f t="shared" si="0"/>
        <v>4352.133318152244</v>
      </c>
    </row>
    <row r="16" spans="2:4" ht="12.75">
      <c r="B16" s="32" t="s">
        <v>14</v>
      </c>
      <c r="C16" s="51">
        <v>130</v>
      </c>
      <c r="D16" s="17">
        <f t="shared" si="0"/>
        <v>6217.3333116460635</v>
      </c>
    </row>
    <row r="17" spans="2:4" ht="12.75">
      <c r="B17" s="32" t="s">
        <v>26</v>
      </c>
      <c r="C17" s="51">
        <v>121</v>
      </c>
      <c r="D17" s="17">
        <f t="shared" si="0"/>
        <v>5786.902543916721</v>
      </c>
    </row>
    <row r="18" spans="2:4" ht="12.75">
      <c r="B18" s="32" t="s">
        <v>27</v>
      </c>
      <c r="C18" s="51">
        <v>109</v>
      </c>
      <c r="D18" s="17">
        <f t="shared" si="0"/>
        <v>5212.9948536109305</v>
      </c>
    </row>
    <row r="19" spans="2:4" ht="12.75">
      <c r="B19" s="32" t="s">
        <v>18</v>
      </c>
      <c r="C19" s="51">
        <v>157</v>
      </c>
      <c r="D19" s="17">
        <f t="shared" si="0"/>
        <v>7508.625614834092</v>
      </c>
    </row>
    <row r="20" spans="2:4" ht="12.75">
      <c r="B20" s="32" t="s">
        <v>22</v>
      </c>
      <c r="C20" s="51">
        <v>68</v>
      </c>
      <c r="D20" s="17">
        <f t="shared" si="0"/>
        <v>3252.1435783994793</v>
      </c>
    </row>
    <row r="21" spans="2:4" ht="12.75">
      <c r="B21" s="32" t="s">
        <v>17</v>
      </c>
      <c r="C21" s="52">
        <v>58</v>
      </c>
      <c r="D21" s="17">
        <f t="shared" si="0"/>
        <v>2773.8871698113207</v>
      </c>
    </row>
    <row r="22" spans="2:4" ht="12.75">
      <c r="B22" s="32" t="s">
        <v>21</v>
      </c>
      <c r="C22" s="53">
        <v>84</v>
      </c>
      <c r="D22" s="17">
        <f t="shared" si="0"/>
        <v>4017.3538321405335</v>
      </c>
    </row>
    <row r="23" spans="2:4" ht="12.75">
      <c r="B23" s="32" t="s">
        <v>23</v>
      </c>
      <c r="C23" s="53">
        <v>71</v>
      </c>
      <c r="D23" s="17">
        <f t="shared" si="0"/>
        <v>3395.620500975927</v>
      </c>
    </row>
    <row r="24" spans="2:4" ht="12.75">
      <c r="B24" s="33" t="s">
        <v>24</v>
      </c>
      <c r="C24" s="54">
        <v>111</v>
      </c>
      <c r="D24" s="34">
        <f t="shared" si="0"/>
        <v>5308.646135328562</v>
      </c>
    </row>
    <row r="25" spans="2:4" ht="13.5" thickBot="1">
      <c r="B25" s="62" t="s">
        <v>37</v>
      </c>
      <c r="C25" s="63">
        <v>123</v>
      </c>
      <c r="D25" s="64">
        <f t="shared" si="0"/>
        <v>5882.5538256343525</v>
      </c>
    </row>
    <row r="26" spans="2:4" ht="13.5" thickBot="1">
      <c r="B26" s="11" t="s">
        <v>6</v>
      </c>
      <c r="C26" s="35">
        <f>SUM(C12:C25)</f>
        <v>1537</v>
      </c>
      <c r="D26" s="36">
        <f>SUM(D12:D25)</f>
        <v>73508.01000000001</v>
      </c>
    </row>
    <row r="28" ht="13.5" thickBot="1"/>
    <row r="29" spans="2:3" ht="13.5" thickBot="1">
      <c r="B29" s="11" t="s">
        <v>11</v>
      </c>
      <c r="C29" s="12">
        <f>294032.04*50/100*50/100/C26</f>
        <v>47.82564085881587</v>
      </c>
    </row>
    <row r="38" ht="12.75">
      <c r="H38" s="2"/>
    </row>
    <row r="49" ht="12.75">
      <c r="F49" s="2"/>
    </row>
    <row r="69" spans="2:3" ht="12.75">
      <c r="B69" s="2"/>
      <c r="C69" s="3"/>
    </row>
  </sheetData>
  <sheetProtection/>
  <mergeCells count="4">
    <mergeCell ref="B8:D8"/>
    <mergeCell ref="B9:D9"/>
    <mergeCell ref="B7:D7"/>
    <mergeCell ref="B5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9.140625" style="15" customWidth="1"/>
    <col min="2" max="2" width="48.7109375" style="15" customWidth="1"/>
    <col min="3" max="3" width="9.140625" style="15" customWidth="1"/>
    <col min="4" max="4" width="11.7109375" style="15" bestFit="1" customWidth="1"/>
    <col min="5" max="5" width="12.57421875" style="15" customWidth="1"/>
    <col min="6" max="6" width="10.57421875" style="15" customWidth="1"/>
    <col min="7" max="16384" width="9.140625" style="15" customWidth="1"/>
  </cols>
  <sheetData>
    <row r="1" spans="1:8" ht="15.75">
      <c r="A1" s="46" t="s">
        <v>29</v>
      </c>
      <c r="E1" s="38"/>
      <c r="H1" s="47" t="s">
        <v>33</v>
      </c>
    </row>
    <row r="2" ht="15.75">
      <c r="A2" s="46" t="s">
        <v>30</v>
      </c>
    </row>
    <row r="5" spans="2:4" ht="12.75">
      <c r="B5" s="80" t="s">
        <v>28</v>
      </c>
      <c r="C5" s="80"/>
      <c r="D5" s="80"/>
    </row>
    <row r="7" spans="2:4" ht="12.75">
      <c r="B7" s="79" t="s">
        <v>15</v>
      </c>
      <c r="C7" s="79"/>
      <c r="D7" s="79"/>
    </row>
    <row r="8" spans="2:5" ht="26.25" customHeight="1">
      <c r="B8" s="81" t="s">
        <v>13</v>
      </c>
      <c r="C8" s="81"/>
      <c r="D8" s="81"/>
      <c r="E8" s="48"/>
    </row>
    <row r="9" spans="2:4" ht="12.75">
      <c r="B9" s="79" t="s">
        <v>19</v>
      </c>
      <c r="C9" s="79"/>
      <c r="D9" s="79"/>
    </row>
    <row r="10" ht="13.5" thickBot="1"/>
    <row r="11" spans="2:4" ht="13.5" thickBot="1">
      <c r="B11" s="39" t="s">
        <v>2</v>
      </c>
      <c r="C11" s="40" t="s">
        <v>3</v>
      </c>
      <c r="D11" s="41" t="s">
        <v>4</v>
      </c>
    </row>
    <row r="12" spans="2:4" ht="12.75">
      <c r="B12" s="42" t="s">
        <v>25</v>
      </c>
      <c r="C12" s="55">
        <v>601</v>
      </c>
      <c r="D12" s="16">
        <f aca="true" t="shared" si="0" ref="D12:D25">C12*$C$29</f>
        <v>4863.310657199471</v>
      </c>
    </row>
    <row r="13" spans="2:4" ht="12.75">
      <c r="B13" s="42" t="s">
        <v>1</v>
      </c>
      <c r="C13" s="56">
        <v>896</v>
      </c>
      <c r="D13" s="17">
        <f t="shared" si="0"/>
        <v>7250.459815059444</v>
      </c>
    </row>
    <row r="14" spans="2:4" ht="12.75">
      <c r="B14" s="42" t="s">
        <v>0</v>
      </c>
      <c r="C14" s="56">
        <v>1232</v>
      </c>
      <c r="D14" s="17">
        <f t="shared" si="0"/>
        <v>9969.382245706736</v>
      </c>
    </row>
    <row r="15" spans="2:4" ht="12.75">
      <c r="B15" s="20" t="s">
        <v>35</v>
      </c>
      <c r="C15" s="56">
        <v>608.5</v>
      </c>
      <c r="D15" s="17">
        <f t="shared" si="0"/>
        <v>4924.000890026419</v>
      </c>
    </row>
    <row r="16" spans="2:4" ht="12.75">
      <c r="B16" s="42" t="s">
        <v>14</v>
      </c>
      <c r="C16" s="56">
        <v>1092.5</v>
      </c>
      <c r="D16" s="17">
        <f t="shared" si="0"/>
        <v>8840.543915125494</v>
      </c>
    </row>
    <row r="17" spans="2:4" ht="12.75">
      <c r="B17" s="42" t="s">
        <v>26</v>
      </c>
      <c r="C17" s="56">
        <v>576</v>
      </c>
      <c r="D17" s="17">
        <f t="shared" si="0"/>
        <v>4661.009881109642</v>
      </c>
    </row>
    <row r="18" spans="2:4" ht="12.75">
      <c r="B18" s="42" t="s">
        <v>27</v>
      </c>
      <c r="C18" s="56">
        <v>574</v>
      </c>
      <c r="D18" s="17">
        <f t="shared" si="0"/>
        <v>4644.825819022456</v>
      </c>
    </row>
    <row r="19" spans="2:4" ht="12.75">
      <c r="B19" s="42" t="s">
        <v>18</v>
      </c>
      <c r="C19" s="56">
        <v>663</v>
      </c>
      <c r="D19" s="17">
        <f t="shared" si="0"/>
        <v>5365.016581902245</v>
      </c>
    </row>
    <row r="20" spans="2:4" ht="12.75">
      <c r="B20" s="42" t="s">
        <v>22</v>
      </c>
      <c r="C20" s="56">
        <v>316</v>
      </c>
      <c r="D20" s="17">
        <f t="shared" si="0"/>
        <v>2557.081809775429</v>
      </c>
    </row>
    <row r="21" spans="2:4" ht="12.75">
      <c r="B21" s="42" t="s">
        <v>17</v>
      </c>
      <c r="C21" s="57">
        <v>293</v>
      </c>
      <c r="D21" s="17">
        <f t="shared" si="0"/>
        <v>2370.9650957727868</v>
      </c>
    </row>
    <row r="22" spans="2:4" ht="12.75">
      <c r="B22" s="42" t="s">
        <v>21</v>
      </c>
      <c r="C22" s="45">
        <v>368</v>
      </c>
      <c r="D22" s="17">
        <f t="shared" si="0"/>
        <v>2977.8674240422715</v>
      </c>
    </row>
    <row r="23" spans="2:4" ht="12.75">
      <c r="B23" s="42" t="s">
        <v>23</v>
      </c>
      <c r="C23" s="45">
        <v>236</v>
      </c>
      <c r="D23" s="17">
        <f t="shared" si="0"/>
        <v>1909.7193262879787</v>
      </c>
    </row>
    <row r="24" spans="2:4" ht="12.75">
      <c r="B24" s="42" t="s">
        <v>24</v>
      </c>
      <c r="C24" s="45">
        <v>396</v>
      </c>
      <c r="D24" s="17">
        <f t="shared" si="0"/>
        <v>3204.4442932628795</v>
      </c>
    </row>
    <row r="25" spans="2:4" ht="13.5" thickBot="1">
      <c r="B25" s="62" t="s">
        <v>37</v>
      </c>
      <c r="C25" s="65">
        <v>1232</v>
      </c>
      <c r="D25" s="66">
        <f t="shared" si="0"/>
        <v>9969.382245706736</v>
      </c>
    </row>
    <row r="26" spans="2:4" ht="13.5" thickBot="1">
      <c r="B26" s="43" t="s">
        <v>6</v>
      </c>
      <c r="C26" s="13">
        <f>SUM(C12:C25)</f>
        <v>9084</v>
      </c>
      <c r="D26" s="13">
        <f>SUM(D12:D25)</f>
        <v>73508.00999999998</v>
      </c>
    </row>
    <row r="28" ht="13.5" thickBot="1"/>
    <row r="29" spans="2:3" ht="13.5" thickBot="1">
      <c r="B29" s="44" t="s">
        <v>11</v>
      </c>
      <c r="C29" s="12">
        <f>294032.04*50/100*50/100/C26</f>
        <v>8.09203104359313</v>
      </c>
    </row>
  </sheetData>
  <sheetProtection/>
  <mergeCells count="4">
    <mergeCell ref="B9:D9"/>
    <mergeCell ref="B7:D7"/>
    <mergeCell ref="B5:D5"/>
    <mergeCell ref="B8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00390625" style="14" customWidth="1"/>
    <col min="2" max="2" width="48.57421875" style="14" customWidth="1"/>
    <col min="3" max="3" width="19.00390625" style="14" customWidth="1"/>
    <col min="4" max="4" width="15.7109375" style="14" customWidth="1"/>
    <col min="5" max="5" width="16.8515625" style="14" customWidth="1"/>
    <col min="6" max="6" width="15.7109375" style="2" customWidth="1"/>
    <col min="7" max="7" width="12.28125" style="14" customWidth="1"/>
    <col min="8" max="8" width="12.7109375" style="14" customWidth="1"/>
    <col min="9" max="9" width="10.140625" style="14" bestFit="1" customWidth="1"/>
    <col min="10" max="10" width="10.7109375" style="14" customWidth="1"/>
    <col min="11" max="11" width="10.57421875" style="14" customWidth="1"/>
    <col min="12" max="16384" width="9.140625" style="14" customWidth="1"/>
  </cols>
  <sheetData>
    <row r="1" spans="1:8" ht="15.75">
      <c r="A1" s="46" t="s">
        <v>29</v>
      </c>
      <c r="B1" s="2"/>
      <c r="F1" s="14"/>
      <c r="H1" s="47" t="s">
        <v>34</v>
      </c>
    </row>
    <row r="2" spans="1:6" ht="15.75">
      <c r="A2" s="46" t="s">
        <v>30</v>
      </c>
      <c r="B2" s="2"/>
      <c r="F2" s="14"/>
    </row>
    <row r="3" ht="12.75">
      <c r="F3" s="14"/>
    </row>
    <row r="4" ht="12.75">
      <c r="F4" s="14"/>
    </row>
    <row r="5" spans="1:6" ht="12.75">
      <c r="A5" s="82" t="s">
        <v>36</v>
      </c>
      <c r="B5" s="82"/>
      <c r="C5" s="82"/>
      <c r="D5" s="82"/>
      <c r="E5" s="82"/>
      <c r="F5" s="82"/>
    </row>
    <row r="6" spans="1:6" ht="12.75">
      <c r="A6" s="82"/>
      <c r="B6" s="82"/>
      <c r="C6" s="82"/>
      <c r="D6" s="82"/>
      <c r="E6" s="82"/>
      <c r="F6" s="82"/>
    </row>
    <row r="7" spans="1:6" ht="15" customHeight="1">
      <c r="A7" s="82"/>
      <c r="B7" s="82"/>
      <c r="C7" s="82"/>
      <c r="D7" s="82"/>
      <c r="E7" s="82"/>
      <c r="F7" s="82"/>
    </row>
    <row r="10" ht="13.5" thickBot="1"/>
    <row r="11" spans="2:6" ht="13.5" thickBot="1">
      <c r="B11" s="25" t="s">
        <v>2</v>
      </c>
      <c r="C11" s="24" t="s">
        <v>5</v>
      </c>
      <c r="D11" s="22" t="s">
        <v>9</v>
      </c>
      <c r="E11" s="22" t="s">
        <v>8</v>
      </c>
      <c r="F11" s="23" t="s">
        <v>6</v>
      </c>
    </row>
    <row r="12" spans="2:11" ht="12.75">
      <c r="B12" s="21" t="s">
        <v>25</v>
      </c>
      <c r="C12" s="18">
        <f>evaluare!D11</f>
        <v>12237.503693767343</v>
      </c>
      <c r="D12" s="18">
        <f>iso!D12</f>
        <v>7030.369206245933</v>
      </c>
      <c r="E12" s="18">
        <f>intercomparare!D12</f>
        <v>4863.310657199471</v>
      </c>
      <c r="F12" s="59">
        <f>SUM(C12:E12)</f>
        <v>24131.18355721275</v>
      </c>
      <c r="G12" s="15"/>
      <c r="H12" s="15"/>
      <c r="I12" s="15"/>
      <c r="J12" s="15"/>
      <c r="K12" s="15"/>
    </row>
    <row r="13" spans="2:11" ht="12.75">
      <c r="B13" s="20" t="s">
        <v>1</v>
      </c>
      <c r="C13" s="1">
        <f>evaluare!D12</f>
        <v>12761.594371312098</v>
      </c>
      <c r="D13" s="1">
        <f>iso!D13</f>
        <v>6504.287156798959</v>
      </c>
      <c r="E13" s="1">
        <f>intercomparare!D13</f>
        <v>7250.459815059444</v>
      </c>
      <c r="F13" s="60">
        <f aca="true" t="shared" si="0" ref="F13:F24">SUM(C13:E13)</f>
        <v>26516.3413431705</v>
      </c>
      <c r="G13" s="15"/>
      <c r="H13" s="15"/>
      <c r="I13" s="15"/>
      <c r="J13" s="15"/>
      <c r="K13" s="15"/>
    </row>
    <row r="14" spans="2:11" ht="12.75">
      <c r="B14" s="20" t="s">
        <v>0</v>
      </c>
      <c r="C14" s="1">
        <f>evaluare!D13</f>
        <v>18677.305368080924</v>
      </c>
      <c r="D14" s="1">
        <f>iso!D14</f>
        <v>6265.158952504879</v>
      </c>
      <c r="E14" s="1">
        <f>intercomparare!D14</f>
        <v>9969.382245706736</v>
      </c>
      <c r="F14" s="60">
        <f t="shared" si="0"/>
        <v>34911.846566292545</v>
      </c>
      <c r="G14" s="15"/>
      <c r="H14" s="15"/>
      <c r="I14" s="15"/>
      <c r="J14" s="15"/>
      <c r="K14" s="15"/>
    </row>
    <row r="15" spans="2:11" ht="12.75">
      <c r="B15" s="20" t="s">
        <v>35</v>
      </c>
      <c r="C15" s="1">
        <f>evaluare!D14</f>
        <v>6404.7805343944465</v>
      </c>
      <c r="D15" s="1">
        <f>iso!D15</f>
        <v>4352.133318152244</v>
      </c>
      <c r="E15" s="1">
        <f>intercomparare!D15</f>
        <v>4924.000890026419</v>
      </c>
      <c r="F15" s="60">
        <f>SUM(C15:E15)</f>
        <v>15680.91474257311</v>
      </c>
      <c r="G15" s="15"/>
      <c r="H15" s="15"/>
      <c r="I15" s="15"/>
      <c r="J15" s="15"/>
      <c r="K15" s="15"/>
    </row>
    <row r="16" spans="2:11" ht="12.75">
      <c r="B16" s="20" t="s">
        <v>14</v>
      </c>
      <c r="C16" s="1">
        <f>evaluare!D15</f>
        <v>6343.868279359994</v>
      </c>
      <c r="D16" s="1">
        <f>iso!D16</f>
        <v>6217.3333116460635</v>
      </c>
      <c r="E16" s="1">
        <f>intercomparare!D16</f>
        <v>8840.543915125494</v>
      </c>
      <c r="F16" s="60">
        <f t="shared" si="0"/>
        <v>21401.745506131552</v>
      </c>
      <c r="G16" s="15"/>
      <c r="H16" s="15"/>
      <c r="I16" s="15"/>
      <c r="J16" s="15"/>
      <c r="K16" s="15"/>
    </row>
    <row r="17" spans="2:11" ht="12.75">
      <c r="B17" s="20" t="s">
        <v>26</v>
      </c>
      <c r="C17" s="1">
        <f>evaluare!D16</f>
        <v>7291.89189966131</v>
      </c>
      <c r="D17" s="1">
        <f>iso!D17</f>
        <v>5786.902543916721</v>
      </c>
      <c r="E17" s="1">
        <f>intercomparare!D17</f>
        <v>4661.009881109642</v>
      </c>
      <c r="F17" s="60">
        <f t="shared" si="0"/>
        <v>17739.804324687673</v>
      </c>
      <c r="G17" s="15"/>
      <c r="H17" s="15"/>
      <c r="I17" s="15"/>
      <c r="J17" s="15"/>
      <c r="K17" s="15"/>
    </row>
    <row r="18" spans="2:12" ht="12.75">
      <c r="B18" s="20" t="s">
        <v>27</v>
      </c>
      <c r="C18" s="1">
        <f>evaluare!D17</f>
        <v>10387.515384264587</v>
      </c>
      <c r="D18" s="1">
        <f>iso!D18</f>
        <v>5212.9948536109305</v>
      </c>
      <c r="E18" s="1">
        <f>intercomparare!D18</f>
        <v>4644.825819022456</v>
      </c>
      <c r="F18" s="60">
        <f>SUM(C18:E18)</f>
        <v>20245.336056897973</v>
      </c>
      <c r="G18" s="15"/>
      <c r="H18" s="15"/>
      <c r="I18" s="15"/>
      <c r="J18" s="15"/>
      <c r="K18" s="15"/>
      <c r="L18" s="15"/>
    </row>
    <row r="19" spans="2:11" ht="12.75">
      <c r="B19" s="20" t="s">
        <v>18</v>
      </c>
      <c r="C19" s="1">
        <f>evaluare!D18</f>
        <v>19701.775912485886</v>
      </c>
      <c r="D19" s="1">
        <f>iso!D19</f>
        <v>7508.625614834092</v>
      </c>
      <c r="E19" s="1">
        <f>intercomparare!D19</f>
        <v>5365.016581902245</v>
      </c>
      <c r="F19" s="60">
        <f>SUM(C19:E19)</f>
        <v>32575.41810922222</v>
      </c>
      <c r="G19" s="15"/>
      <c r="H19" s="15"/>
      <c r="I19" s="15"/>
      <c r="J19" s="15"/>
      <c r="K19" s="15"/>
    </row>
    <row r="20" spans="2:11" ht="12.75">
      <c r="B20" s="20" t="s">
        <v>22</v>
      </c>
      <c r="C20" s="1">
        <f>evaluare!D19</f>
        <v>11065.044986124318</v>
      </c>
      <c r="D20" s="1">
        <f>iso!D20</f>
        <v>3252.1435783994793</v>
      </c>
      <c r="E20" s="1">
        <f>intercomparare!D20</f>
        <v>2557.081809775429</v>
      </c>
      <c r="F20" s="60">
        <f t="shared" si="0"/>
        <v>16874.270374299223</v>
      </c>
      <c r="G20" s="15"/>
      <c r="H20" s="15"/>
      <c r="I20" s="15"/>
      <c r="J20" s="15"/>
      <c r="K20" s="15"/>
    </row>
    <row r="21" spans="2:11" ht="12.75">
      <c r="B21" s="20" t="s">
        <v>17</v>
      </c>
      <c r="C21" s="1">
        <f>evaluare!D20</f>
        <v>8405.073580592954</v>
      </c>
      <c r="D21" s="1">
        <f>iso!D21</f>
        <v>2773.8871698113207</v>
      </c>
      <c r="E21" s="1">
        <f>intercomparare!D21</f>
        <v>2370.9650957727868</v>
      </c>
      <c r="F21" s="60">
        <f t="shared" si="0"/>
        <v>13549.925846177062</v>
      </c>
      <c r="G21" s="15"/>
      <c r="H21" s="15"/>
      <c r="I21" s="15"/>
      <c r="J21" s="15"/>
      <c r="K21" s="15"/>
    </row>
    <row r="22" spans="2:11" ht="12.75">
      <c r="B22" s="20" t="s">
        <v>21</v>
      </c>
      <c r="C22" s="1">
        <f>evaluare!D21</f>
        <v>8910.767939503143</v>
      </c>
      <c r="D22" s="1">
        <f>iso!D22</f>
        <v>4017.3538321405335</v>
      </c>
      <c r="E22" s="1">
        <f>intercomparare!D22</f>
        <v>2977.8674240422715</v>
      </c>
      <c r="F22" s="60">
        <f t="shared" si="0"/>
        <v>15905.989195685948</v>
      </c>
      <c r="G22" s="15"/>
      <c r="H22" s="15"/>
      <c r="I22" s="15"/>
      <c r="J22" s="15"/>
      <c r="K22" s="15"/>
    </row>
    <row r="23" spans="2:11" ht="12.75">
      <c r="B23" s="20" t="s">
        <v>23</v>
      </c>
      <c r="C23" s="1">
        <f>evaluare!D22</f>
        <v>5494.3671655237995</v>
      </c>
      <c r="D23" s="1">
        <f>iso!D23</f>
        <v>3395.620500975927</v>
      </c>
      <c r="E23" s="1">
        <f>intercomparare!D23</f>
        <v>1909.7193262879787</v>
      </c>
      <c r="F23" s="60">
        <f t="shared" si="0"/>
        <v>10799.706992787706</v>
      </c>
      <c r="G23" s="15"/>
      <c r="H23" s="15"/>
      <c r="I23" s="15"/>
      <c r="J23" s="15"/>
      <c r="K23" s="15"/>
    </row>
    <row r="24" spans="2:11" ht="12.75">
      <c r="B24" s="26" t="s">
        <v>24</v>
      </c>
      <c r="C24" s="27">
        <f>evaluare!D23</f>
        <v>7350.896388318845</v>
      </c>
      <c r="D24" s="27">
        <f>iso!D24</f>
        <v>5308.646135328562</v>
      </c>
      <c r="E24" s="27">
        <f>intercomparare!D24</f>
        <v>3204.4442932628795</v>
      </c>
      <c r="F24" s="61">
        <f t="shared" si="0"/>
        <v>15863.986816910287</v>
      </c>
      <c r="G24" s="15"/>
      <c r="H24" s="15"/>
      <c r="I24" s="15"/>
      <c r="J24" s="15"/>
      <c r="K24" s="15"/>
    </row>
    <row r="25" spans="2:11" ht="13.5" thickBot="1">
      <c r="B25" s="62" t="s">
        <v>37</v>
      </c>
      <c r="C25" s="67">
        <f>evaluare!D24</f>
        <v>11983.634496610328</v>
      </c>
      <c r="D25" s="67">
        <f>iso!D25</f>
        <v>5882.5538256343525</v>
      </c>
      <c r="E25" s="67">
        <f>intercomparare!D25</f>
        <v>9969.382245706736</v>
      </c>
      <c r="F25" s="68">
        <f>SUM(C25:E25)</f>
        <v>27835.570567951418</v>
      </c>
      <c r="G25" s="15"/>
      <c r="H25" s="15"/>
      <c r="I25" s="15"/>
      <c r="J25" s="15"/>
      <c r="K25" s="15"/>
    </row>
    <row r="26" spans="2:11" ht="13.5" thickBot="1">
      <c r="B26" s="28" t="s">
        <v>6</v>
      </c>
      <c r="C26" s="29">
        <f>SUM(C12:C25)</f>
        <v>147016.02</v>
      </c>
      <c r="D26" s="29">
        <f>SUM(D12:D25)</f>
        <v>73508.01000000001</v>
      </c>
      <c r="E26" s="29">
        <f>SUM(E12:E25)</f>
        <v>73508.00999999998</v>
      </c>
      <c r="F26" s="12">
        <f>SUM(F12:F25)</f>
        <v>294032.04</v>
      </c>
      <c r="G26" s="15"/>
      <c r="H26" s="15"/>
      <c r="I26" s="15"/>
      <c r="J26" s="15"/>
      <c r="K26" s="15"/>
    </row>
    <row r="28" ht="12.75">
      <c r="F28" s="3"/>
    </row>
    <row r="29" ht="12.75">
      <c r="F29" s="14"/>
    </row>
    <row r="30" ht="12.75">
      <c r="F30" s="14"/>
    </row>
    <row r="31" ht="12.75">
      <c r="F31" s="14"/>
    </row>
    <row r="32" ht="12.75">
      <c r="F32" s="14"/>
    </row>
    <row r="33" ht="12.75">
      <c r="F33" s="14"/>
    </row>
    <row r="34" ht="12.75">
      <c r="F34" s="14"/>
    </row>
    <row r="35" ht="12.75">
      <c r="F35" s="14"/>
    </row>
    <row r="36" ht="12.75">
      <c r="F36" s="14"/>
    </row>
    <row r="37" ht="12.75">
      <c r="F37" s="14"/>
    </row>
    <row r="38" ht="12.75">
      <c r="F38" s="14"/>
    </row>
    <row r="39" ht="12.75">
      <c r="F39" s="14"/>
    </row>
    <row r="40" ht="12.75">
      <c r="F40" s="14"/>
    </row>
    <row r="41" ht="12.75">
      <c r="F41" s="14"/>
    </row>
    <row r="42" ht="12.75">
      <c r="F42" s="14"/>
    </row>
    <row r="43" ht="12.75">
      <c r="F43" s="14"/>
    </row>
    <row r="44" ht="12.75">
      <c r="F44" s="14"/>
    </row>
    <row r="45" ht="12.75">
      <c r="F45" s="14"/>
    </row>
    <row r="46" ht="12.75">
      <c r="F46" s="14"/>
    </row>
    <row r="47" ht="12.75">
      <c r="F47" s="14"/>
    </row>
    <row r="48" ht="12.75">
      <c r="F48" s="14"/>
    </row>
    <row r="49" ht="12.75">
      <c r="F49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ht="12.75">
      <c r="F54" s="14"/>
    </row>
    <row r="55" ht="12.75">
      <c r="F55" s="14"/>
    </row>
    <row r="56" ht="12.75">
      <c r="F56" s="14"/>
    </row>
    <row r="57" ht="12.75">
      <c r="F57" s="14"/>
    </row>
    <row r="58" ht="12.75">
      <c r="F58" s="14"/>
    </row>
    <row r="59" ht="12.75">
      <c r="F59" s="14"/>
    </row>
    <row r="60" ht="12.75">
      <c r="F60" s="14"/>
    </row>
    <row r="61" ht="12.75">
      <c r="F61" s="14"/>
    </row>
  </sheetData>
  <sheetProtection/>
  <mergeCells count="1">
    <mergeCell ref="A5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5.00390625" style="14" customWidth="1"/>
    <col min="2" max="2" width="48.57421875" style="14" customWidth="1"/>
    <col min="3" max="3" width="19.00390625" style="14" customWidth="1"/>
    <col min="4" max="4" width="15.7109375" style="14" customWidth="1"/>
    <col min="5" max="5" width="16.8515625" style="14" customWidth="1"/>
    <col min="6" max="6" width="15.7109375" style="2" customWidth="1"/>
    <col min="7" max="7" width="12.28125" style="14" customWidth="1"/>
    <col min="8" max="8" width="11.7109375" style="15" bestFit="1" customWidth="1"/>
    <col min="9" max="9" width="10.140625" style="14" customWidth="1"/>
    <col min="10" max="16384" width="9.140625" style="14" customWidth="1"/>
  </cols>
  <sheetData>
    <row r="1" spans="1:8" ht="15.75">
      <c r="A1" s="46" t="s">
        <v>29</v>
      </c>
      <c r="B1" s="2"/>
      <c r="F1" s="14"/>
      <c r="H1" s="58" t="s">
        <v>34</v>
      </c>
    </row>
    <row r="2" spans="1:6" ht="15.75">
      <c r="A2" s="46" t="s">
        <v>30</v>
      </c>
      <c r="B2" s="2"/>
      <c r="F2" s="14"/>
    </row>
    <row r="3" ht="12.75">
      <c r="F3" s="14"/>
    </row>
    <row r="4" ht="12.75">
      <c r="F4" s="14"/>
    </row>
    <row r="5" spans="1:6" ht="12.75">
      <c r="A5" s="82" t="s">
        <v>38</v>
      </c>
      <c r="B5" s="82"/>
      <c r="C5" s="82"/>
      <c r="D5" s="82"/>
      <c r="E5" s="82"/>
      <c r="F5" s="82"/>
    </row>
    <row r="6" spans="1:6" ht="12.75">
      <c r="A6" s="82"/>
      <c r="B6" s="82"/>
      <c r="C6" s="82"/>
      <c r="D6" s="82"/>
      <c r="E6" s="82"/>
      <c r="F6" s="82"/>
    </row>
    <row r="7" spans="1:6" ht="15" customHeight="1">
      <c r="A7" s="82"/>
      <c r="B7" s="82"/>
      <c r="C7" s="82"/>
      <c r="D7" s="82"/>
      <c r="E7" s="82"/>
      <c r="F7" s="82"/>
    </row>
    <row r="10" ht="13.5" thickBot="1"/>
    <row r="11" spans="2:6" ht="13.5" thickBot="1">
      <c r="B11" s="25" t="s">
        <v>2</v>
      </c>
      <c r="C11" s="24" t="s">
        <v>5</v>
      </c>
      <c r="D11" s="22" t="s">
        <v>9</v>
      </c>
      <c r="E11" s="22" t="s">
        <v>8</v>
      </c>
      <c r="F11" s="23" t="s">
        <v>6</v>
      </c>
    </row>
    <row r="12" spans="2:7" ht="12.75">
      <c r="B12" s="21" t="s">
        <v>25</v>
      </c>
      <c r="C12" s="18">
        <f>evaluare!D11</f>
        <v>12237.503693767343</v>
      </c>
      <c r="D12" s="18">
        <f>iso!D12</f>
        <v>7030.369206245933</v>
      </c>
      <c r="E12" s="18">
        <f>intercomparare!D12</f>
        <v>4863.310657199471</v>
      </c>
      <c r="F12" s="16">
        <f>SUM(C12:E12)</f>
        <v>24131.18355721275</v>
      </c>
      <c r="G12" s="15"/>
    </row>
    <row r="13" spans="2:7" ht="12.75">
      <c r="B13" s="20" t="s">
        <v>1</v>
      </c>
      <c r="C13" s="1">
        <f>evaluare!D12</f>
        <v>12761.594371312098</v>
      </c>
      <c r="D13" s="1">
        <f>iso!D13</f>
        <v>6504.287156798959</v>
      </c>
      <c r="E13" s="1">
        <f>intercomparare!D13</f>
        <v>7250.459815059444</v>
      </c>
      <c r="F13" s="17">
        <f aca="true" t="shared" si="0" ref="F13:F24">SUM(C13:E13)</f>
        <v>26516.3413431705</v>
      </c>
      <c r="G13" s="15"/>
    </row>
    <row r="14" spans="2:7" ht="12.75">
      <c r="B14" s="20" t="s">
        <v>0</v>
      </c>
      <c r="C14" s="1">
        <f>evaluare!D13</f>
        <v>18677.305368080924</v>
      </c>
      <c r="D14" s="1">
        <f>iso!D14</f>
        <v>6265.158952504879</v>
      </c>
      <c r="E14" s="1">
        <f>intercomparare!D14</f>
        <v>9969.382245706736</v>
      </c>
      <c r="F14" s="17">
        <f t="shared" si="0"/>
        <v>34911.846566292545</v>
      </c>
      <c r="G14" s="15"/>
    </row>
    <row r="15" spans="2:7" ht="12.75">
      <c r="B15" s="20" t="s">
        <v>35</v>
      </c>
      <c r="C15" s="1">
        <f>evaluare!D14</f>
        <v>6404.7805343944465</v>
      </c>
      <c r="D15" s="1">
        <f>iso!D15</f>
        <v>4352.133318152244</v>
      </c>
      <c r="E15" s="1">
        <f>intercomparare!D15</f>
        <v>4924.000890026419</v>
      </c>
      <c r="F15" s="17">
        <f>SUM(C15:E15)</f>
        <v>15680.91474257311</v>
      </c>
      <c r="G15" s="15"/>
    </row>
    <row r="16" spans="2:7" ht="12.75">
      <c r="B16" s="20" t="s">
        <v>14</v>
      </c>
      <c r="C16" s="1">
        <f>evaluare!D15</f>
        <v>6343.868279359994</v>
      </c>
      <c r="D16" s="1">
        <f>iso!D16</f>
        <v>6217.3333116460635</v>
      </c>
      <c r="E16" s="1">
        <f>intercomparare!D16</f>
        <v>8840.543915125494</v>
      </c>
      <c r="F16" s="17">
        <f t="shared" si="0"/>
        <v>21401.745506131552</v>
      </c>
      <c r="G16" s="15"/>
    </row>
    <row r="17" spans="2:7" ht="12.75">
      <c r="B17" s="20" t="s">
        <v>26</v>
      </c>
      <c r="C17" s="1">
        <f>evaluare!D16</f>
        <v>7291.89189966131</v>
      </c>
      <c r="D17" s="1">
        <f>iso!D17</f>
        <v>5786.902543916721</v>
      </c>
      <c r="E17" s="1">
        <f>intercomparare!D17</f>
        <v>4661.009881109642</v>
      </c>
      <c r="F17" s="17">
        <f t="shared" si="0"/>
        <v>17739.804324687673</v>
      </c>
      <c r="G17" s="15"/>
    </row>
    <row r="18" spans="2:9" ht="12.75">
      <c r="B18" s="20" t="s">
        <v>27</v>
      </c>
      <c r="C18" s="1">
        <f>evaluare!D17</f>
        <v>10387.515384264587</v>
      </c>
      <c r="D18" s="1">
        <f>iso!D18</f>
        <v>5212.9948536109305</v>
      </c>
      <c r="E18" s="1">
        <f>intercomparare!D18</f>
        <v>4644.825819022456</v>
      </c>
      <c r="F18" s="17">
        <f>SUM(C18:E18)</f>
        <v>20245.336056897973</v>
      </c>
      <c r="G18" s="15"/>
      <c r="I18" s="15"/>
    </row>
    <row r="19" spans="2:7" ht="12.75">
      <c r="B19" s="20" t="s">
        <v>18</v>
      </c>
      <c r="C19" s="1">
        <f>evaluare!D18</f>
        <v>19701.775912485886</v>
      </c>
      <c r="D19" s="1">
        <f>iso!D19</f>
        <v>7508.625614834092</v>
      </c>
      <c r="E19" s="1">
        <f>intercomparare!D19</f>
        <v>5365.016581902245</v>
      </c>
      <c r="F19" s="17">
        <f>SUM(C19:E19)</f>
        <v>32575.41810922222</v>
      </c>
      <c r="G19" s="15"/>
    </row>
    <row r="20" spans="2:7" ht="12.75">
      <c r="B20" s="20" t="s">
        <v>22</v>
      </c>
      <c r="C20" s="1">
        <f>evaluare!D19</f>
        <v>11065.044986124318</v>
      </c>
      <c r="D20" s="1">
        <f>iso!D20</f>
        <v>3252.1435783994793</v>
      </c>
      <c r="E20" s="1">
        <f>intercomparare!D20</f>
        <v>2557.081809775429</v>
      </c>
      <c r="F20" s="17">
        <f t="shared" si="0"/>
        <v>16874.270374299223</v>
      </c>
      <c r="G20" s="15"/>
    </row>
    <row r="21" spans="2:7" ht="12.75">
      <c r="B21" s="20" t="s">
        <v>17</v>
      </c>
      <c r="C21" s="1">
        <f>evaluare!D20</f>
        <v>8405.073580592954</v>
      </c>
      <c r="D21" s="1">
        <f>iso!D21</f>
        <v>2773.8871698113207</v>
      </c>
      <c r="E21" s="1">
        <f>intercomparare!D21</f>
        <v>2370.9650957727868</v>
      </c>
      <c r="F21" s="17">
        <f t="shared" si="0"/>
        <v>13549.925846177062</v>
      </c>
      <c r="G21" s="15"/>
    </row>
    <row r="22" spans="2:7" ht="12.75">
      <c r="B22" s="20" t="s">
        <v>21</v>
      </c>
      <c r="C22" s="1">
        <f>evaluare!D21</f>
        <v>8910.767939503143</v>
      </c>
      <c r="D22" s="1">
        <f>iso!D22</f>
        <v>4017.3538321405335</v>
      </c>
      <c r="E22" s="1">
        <f>intercomparare!D22</f>
        <v>2977.8674240422715</v>
      </c>
      <c r="F22" s="17">
        <f t="shared" si="0"/>
        <v>15905.989195685948</v>
      </c>
      <c r="G22" s="15"/>
    </row>
    <row r="23" spans="2:7" ht="12.75">
      <c r="B23" s="20" t="s">
        <v>23</v>
      </c>
      <c r="C23" s="1">
        <f>evaluare!D22</f>
        <v>5494.3671655237995</v>
      </c>
      <c r="D23" s="1">
        <f>iso!D23</f>
        <v>3395.620500975927</v>
      </c>
      <c r="E23" s="1">
        <f>intercomparare!D23</f>
        <v>1909.7193262879787</v>
      </c>
      <c r="F23" s="17">
        <f t="shared" si="0"/>
        <v>10799.706992787706</v>
      </c>
      <c r="G23" s="15"/>
    </row>
    <row r="24" spans="2:7" ht="12.75">
      <c r="B24" s="26" t="s">
        <v>24</v>
      </c>
      <c r="C24" s="27">
        <f>evaluare!D23</f>
        <v>7350.896388318845</v>
      </c>
      <c r="D24" s="27">
        <f>iso!D24</f>
        <v>5308.646135328562</v>
      </c>
      <c r="E24" s="27">
        <f>intercomparare!D24</f>
        <v>3204.4442932628795</v>
      </c>
      <c r="F24" s="34">
        <f t="shared" si="0"/>
        <v>15863.986816910287</v>
      </c>
      <c r="G24" s="15"/>
    </row>
    <row r="25" spans="2:7" ht="13.5" thickBot="1">
      <c r="B25" s="62" t="s">
        <v>37</v>
      </c>
      <c r="C25" s="67">
        <f>evaluare!D24</f>
        <v>11983.634496610328</v>
      </c>
      <c r="D25" s="67">
        <f>iso!D25</f>
        <v>5882.5538256343525</v>
      </c>
      <c r="E25" s="67">
        <f>intercomparare!D25</f>
        <v>9969.382245706736</v>
      </c>
      <c r="F25" s="64">
        <f>SUM(C25:E25)</f>
        <v>27835.570567951418</v>
      </c>
      <c r="G25" s="15"/>
    </row>
    <row r="26" spans="2:7" ht="13.5" thickBot="1">
      <c r="B26" s="28" t="s">
        <v>6</v>
      </c>
      <c r="C26" s="29">
        <f>SUM(C12:C25)</f>
        <v>147016.02</v>
      </c>
      <c r="D26" s="29">
        <f>SUM(D12:D25)</f>
        <v>73508.01000000001</v>
      </c>
      <c r="E26" s="29">
        <f>SUM(E12:E25)</f>
        <v>73508.00999999998</v>
      </c>
      <c r="F26" s="12">
        <f>SUM(F12:F25)</f>
        <v>294032.04</v>
      </c>
      <c r="G26" s="15"/>
    </row>
    <row r="28" ht="12.75">
      <c r="F28" s="3"/>
    </row>
  </sheetData>
  <sheetProtection/>
  <mergeCells count="1">
    <mergeCell ref="A5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mariusv</cp:lastModifiedBy>
  <cp:lastPrinted>2018-10-18T11:53:06Z</cp:lastPrinted>
  <dcterms:created xsi:type="dcterms:W3CDTF">2008-03-18T08:58:50Z</dcterms:created>
  <dcterms:modified xsi:type="dcterms:W3CDTF">2022-11-29T10:24:42Z</dcterms:modified>
  <cp:category/>
  <cp:version/>
  <cp:contentType/>
  <cp:contentStatus/>
</cp:coreProperties>
</file>